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8" windowWidth="12504" windowHeight="890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<sst xmlns="http://schemas.openxmlformats.org/spreadsheetml/2006/main" count="87" uniqueCount="60">
  <si>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Příjmy</t>
  </si>
  <si>
    <t>Výdaje</t>
  </si>
  <si>
    <t>11**, 12** Daňové příjmy</t>
  </si>
  <si>
    <t>13** Místní a správní poplatky</t>
  </si>
  <si>
    <t>4*** Dotace, převody z účtů</t>
  </si>
  <si>
    <t>1014 Náklady na útulek psů</t>
  </si>
  <si>
    <t>1019 Ostatní zemědělská činnost</t>
  </si>
  <si>
    <t>2119 Těžební činnost</t>
  </si>
  <si>
    <t>2212 Silnice</t>
  </si>
  <si>
    <t>3111 Mateřská škola</t>
  </si>
  <si>
    <t>3312 Hudební činnost</t>
  </si>
  <si>
    <t>3314 Knihovnická činnost</t>
  </si>
  <si>
    <t>3316 Vydavatelská činnost</t>
  </si>
  <si>
    <t>3349 Sdělovací prostředky</t>
  </si>
  <si>
    <t>3392 Zájmová kulturní činnost</t>
  </si>
  <si>
    <t>3419 Tělovýchovná činnost</t>
  </si>
  <si>
    <t>3631 Veřejné osvětlení</t>
  </si>
  <si>
    <t>3632 Pohřebnictví</t>
  </si>
  <si>
    <t>6112 Zastupitelstvo obce</t>
  </si>
  <si>
    <t>6229 Ostatní zahraniční pomoc</t>
  </si>
  <si>
    <t>6310 Finanční činnost</t>
  </si>
  <si>
    <t>6330 Vlastní fondy</t>
  </si>
  <si>
    <t>6399 Ostatní finanční operace</t>
  </si>
  <si>
    <t>8*** Financování</t>
  </si>
  <si>
    <t>Celkem</t>
  </si>
  <si>
    <t>3399 Ostatní záležitosti kultury, církví a sdělovacích prostředků</t>
  </si>
  <si>
    <t>1511 Daň z nemovitosti</t>
  </si>
  <si>
    <t>2219 Chodníky, parkoviště</t>
  </si>
  <si>
    <t>3319 Kultura, výstavy, kronika</t>
  </si>
  <si>
    <t>3635 Územní plánování</t>
  </si>
  <si>
    <t>5212 Ochrana obyvatelstva</t>
  </si>
  <si>
    <t>6409 Rezervy</t>
  </si>
  <si>
    <t>Schválený</t>
  </si>
  <si>
    <t>2341 Vodní díla v zemědělské krajině</t>
  </si>
  <si>
    <t>Rozpočtové opatření 1</t>
  </si>
  <si>
    <t>Rozpočtové opatření 2</t>
  </si>
  <si>
    <t>Rozpočtové opatření 3</t>
  </si>
  <si>
    <t>Rozpočtové opatření 4</t>
  </si>
  <si>
    <t>3330 Činnosti registrovaných církví</t>
  </si>
  <si>
    <t>Rozpočtové opatření 5</t>
  </si>
  <si>
    <t>2229 Ostatní záležitosti v silniční dopravě</t>
  </si>
  <si>
    <t>2310 Pitná voda</t>
  </si>
  <si>
    <t>2321 Odvádění a čištění odpadních vod</t>
  </si>
  <si>
    <t>3723 Sběr a svoz ostatních odpadů (jiných než nebezpečných a komunálních)</t>
  </si>
  <si>
    <t>6115 Volby do zastupitelstev územních samosprávných celků</t>
  </si>
  <si>
    <t>6171 Činnost místní správy</t>
  </si>
  <si>
    <t>Aktuální</t>
  </si>
  <si>
    <t>Saldo</t>
  </si>
  <si>
    <t>3722 Sběr a svoz komunálních odpadů</t>
  </si>
  <si>
    <t>3721 Sběr a svoz nebezpečných odpadů</t>
  </si>
  <si>
    <t>3639 Komunální služby a územní rozvoj jinde nezařazené</t>
  </si>
  <si>
    <t>2460 Splátky půjčených prostředků od obyvatelstva</t>
  </si>
  <si>
    <t>2221 Provoz veřejné silniční dopravy</t>
  </si>
  <si>
    <t>3113 Základní škola</t>
  </si>
  <si>
    <t>3725 Využívání a zneškodňování komunálních odpadů</t>
  </si>
  <si>
    <t>3729 Ostatní nakládání s odpady (např. asanace skládek)</t>
  </si>
  <si>
    <t>3745 Péče o vzhled obce a veřejnou zeleň</t>
  </si>
  <si>
    <t>5512 Dobrovolná požární ochrana, jednotka SDH</t>
  </si>
  <si>
    <t>2013 vs. 2012</t>
  </si>
  <si>
    <t>Schválený vs. Aktuální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</si>
</sst>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4" borderId="12" xfId="0" applyFont="1" applyFill="1" applyBorder="1" applyAlignment="1">
      <alignment horizontal="center" vertical="center" wrapText="1"/>
    </xf>
    <xf numFmtId="164" fontId="41" fillId="4" borderId="12" xfId="0" applyNumberFormat="1" applyFont="1" applyFill="1" applyBorder="1" applyAlignment="1">
      <alignment vertical="center"/>
    </xf>
    <xf numFmtId="0" fontId="41" fillId="4" borderId="12" xfId="0" applyFont="1" applyFill="1" applyBorder="1" applyAlignment="1">
      <alignment vertical="center"/>
    </xf>
    <xf numFmtId="164" fontId="40" fillId="4" borderId="12" xfId="0" applyNumberFormat="1" applyFont="1" applyFill="1" applyBorder="1" applyAlignment="1">
      <alignment vertical="center"/>
    </xf>
    <xf numFmtId="0" fontId="40" fillId="4" borderId="13" xfId="0" applyNumberFormat="1" applyFont="1" applyFill="1" applyBorder="1" applyAlignment="1">
      <alignment horizontal="center" vertical="center"/>
    </xf>
    <xf numFmtId="0" fontId="40" fillId="2" borderId="14" xfId="0" applyNumberFormat="1" applyFont="1" applyFill="1" applyBorder="1" applyAlignment="1">
      <alignment horizontal="center" vertical="center"/>
    </xf>
    <xf numFmtId="164" fontId="41" fillId="4" borderId="15" xfId="0" applyNumberFormat="1" applyFont="1" applyFill="1" applyBorder="1" applyAlignment="1">
      <alignment vertical="center"/>
    </xf>
    <xf numFmtId="164" fontId="41" fillId="2" borderId="16" xfId="0" applyNumberFormat="1" applyFont="1" applyFill="1" applyBorder="1" applyAlignment="1">
      <alignment vertical="center"/>
    </xf>
    <xf numFmtId="164" fontId="40" fillId="4" borderId="15" xfId="0" applyNumberFormat="1" applyFont="1" applyFill="1" applyBorder="1" applyAlignment="1">
      <alignment vertical="center"/>
    </xf>
    <xf numFmtId="164" fontId="40" fillId="2" borderId="16" xfId="0" applyNumberFormat="1" applyFont="1" applyFill="1" applyBorder="1" applyAlignment="1">
      <alignment vertical="center"/>
    </xf>
    <xf numFmtId="0" fontId="41" fillId="4" borderId="15" xfId="0" applyFont="1" applyFill="1" applyBorder="1" applyAlignment="1">
      <alignment vertical="center"/>
    </xf>
    <xf numFmtId="0" fontId="41" fillId="2" borderId="16" xfId="0" applyFont="1" applyFill="1" applyBorder="1" applyAlignment="1">
      <alignment vertical="center"/>
    </xf>
    <xf numFmtId="0" fontId="40" fillId="2" borderId="11" xfId="0" applyFont="1" applyFill="1" applyBorder="1" applyAlignment="1">
      <alignment horizontal="center" vertical="center" wrapText="1"/>
    </xf>
    <xf numFmtId="164" fontId="41" fillId="2" borderId="11" xfId="0" applyNumberFormat="1" applyFont="1" applyFill="1" applyBorder="1" applyAlignment="1">
      <alignment vertical="center"/>
    </xf>
    <xf numFmtId="0" fontId="41" fillId="2" borderId="11" xfId="0" applyFont="1" applyFill="1" applyBorder="1" applyAlignment="1">
      <alignment vertical="center"/>
    </xf>
    <xf numFmtId="164" fontId="40" fillId="2" borderId="11" xfId="0" applyNumberFormat="1" applyFont="1" applyFill="1" applyBorder="1" applyAlignment="1">
      <alignment vertical="center"/>
    </xf>
    <xf numFmtId="0" fontId="40" fillId="4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 vertical="center" wrapText="1"/>
    </xf>
    <xf numFmtId="166" fontId="41" fillId="4" borderId="15" xfId="39" applyNumberFormat="1" applyFont="1" applyFill="1" applyBorder="1" applyAlignment="1">
      <alignment vertical="center"/>
    </xf>
    <xf numFmtId="166" fontId="41" fillId="2" borderId="16" xfId="39" applyNumberFormat="1" applyFont="1" applyFill="1" applyBorder="1" applyAlignment="1">
      <alignment vertical="center"/>
    </xf>
    <xf numFmtId="0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0" fillId="7" borderId="13" xfId="0" applyNumberFormat="1" applyFont="1" applyFill="1" applyBorder="1" applyAlignment="1">
      <alignment horizontal="center" vertical="center"/>
    </xf>
    <xf numFmtId="0" fontId="40" fillId="7" borderId="15" xfId="0" applyFont="1" applyFill="1" applyBorder="1" applyAlignment="1">
      <alignment horizontal="center" vertical="center"/>
    </xf>
    <xf numFmtId="164" fontId="41" fillId="7" borderId="15" xfId="0" applyNumberFormat="1" applyFont="1" applyFill="1" applyBorder="1" applyAlignment="1">
      <alignment vertical="center"/>
    </xf>
    <xf numFmtId="164" fontId="40" fillId="7" borderId="15" xfId="0" applyNumberFormat="1" applyFont="1" applyFill="1" applyBorder="1" applyAlignment="1">
      <alignment vertical="center"/>
    </xf>
    <xf numFmtId="0" fontId="41" fillId="7" borderId="15" xfId="0" applyFont="1" applyFill="1" applyBorder="1" applyAlignment="1">
      <alignment vertical="center"/>
    </xf>
    <xf numFmtId="0" fontId="40" fillId="23" borderId="14" xfId="0" applyNumberFormat="1" applyFont="1" applyFill="1" applyBorder="1" applyAlignment="1">
      <alignment horizontal="center" vertical="center"/>
    </xf>
    <xf numFmtId="0" fontId="40" fillId="23" borderId="16" xfId="0" applyFont="1" applyFill="1" applyBorder="1" applyAlignment="1">
      <alignment horizontal="center" vertical="center"/>
    </xf>
    <xf numFmtId="164" fontId="41" fillId="23" borderId="16" xfId="0" applyNumberFormat="1" applyFont="1" applyFill="1" applyBorder="1" applyAlignment="1">
      <alignment vertical="center"/>
    </xf>
    <xf numFmtId="164" fontId="40" fillId="23" borderId="16" xfId="0" applyNumberFormat="1" applyFont="1" applyFill="1" applyBorder="1" applyAlignment="1">
      <alignment vertical="center"/>
    </xf>
    <xf numFmtId="0" fontId="41" fillId="23" borderId="16" xfId="0" applyFont="1" applyFill="1" applyBorder="1" applyAlignment="1">
      <alignment vertical="center"/>
    </xf>
    <xf numFmtId="0" fontId="40" fillId="23" borderId="14" xfId="39" applyNumberFormat="1" applyFont="1" applyFill="1" applyBorder="1" applyAlignment="1">
      <alignment horizontal="center" vertical="center"/>
    </xf>
    <xf numFmtId="166" fontId="40" fillId="23" borderId="16" xfId="39" applyNumberFormat="1" applyFont="1" applyFill="1" applyBorder="1" applyAlignment="1">
      <alignment horizontal="center" vertical="center"/>
    </xf>
    <xf numFmtId="166" fontId="41" fillId="23" borderId="16" xfId="39" applyNumberFormat="1" applyFont="1" applyFill="1" applyBorder="1" applyAlignment="1">
      <alignment vertical="center"/>
    </xf>
    <xf numFmtId="166" fontId="40" fillId="23" borderId="16" xfId="39" applyNumberFormat="1" applyFont="1" applyFill="1" applyBorder="1" applyAlignment="1">
      <alignment vertical="center"/>
    </xf>
    <xf numFmtId="0" fontId="40" fillId="7" borderId="13" xfId="39" applyNumberFormat="1" applyFont="1" applyFill="1" applyBorder="1" applyAlignment="1">
      <alignment horizontal="center" vertical="center"/>
    </xf>
    <xf numFmtId="166" fontId="40" fillId="7" borderId="15" xfId="39" applyNumberFormat="1" applyFont="1" applyFill="1" applyBorder="1" applyAlignment="1">
      <alignment horizontal="center" vertical="center"/>
    </xf>
    <xf numFmtId="166" fontId="41" fillId="7" borderId="15" xfId="39" applyNumberFormat="1" applyFont="1" applyFill="1" applyBorder="1" applyAlignment="1">
      <alignment vertical="center"/>
    </xf>
    <xf numFmtId="166" fontId="40" fillId="7" borderId="15" xfId="39" applyNumberFormat="1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/>
    </xf>
    <xf numFmtId="164" fontId="41" fillId="0" borderId="12" xfId="0" applyNumberFormat="1" applyFont="1" applyBorder="1" applyAlignment="1">
      <alignment vertical="center"/>
    </xf>
    <xf numFmtId="0" fontId="40" fillId="2" borderId="13" xfId="0" applyNumberFormat="1" applyFont="1" applyFill="1" applyBorder="1" applyAlignment="1">
      <alignment horizontal="center" vertical="center"/>
    </xf>
    <xf numFmtId="0" fontId="40" fillId="33" borderId="14" xfId="0" applyNumberFormat="1" applyFont="1" applyFill="1" applyBorder="1" applyAlignment="1">
      <alignment horizontal="center" vertical="center"/>
    </xf>
    <xf numFmtId="164" fontId="41" fillId="2" borderId="15" xfId="0" applyNumberFormat="1" applyFont="1" applyFill="1" applyBorder="1" applyAlignment="1">
      <alignment vertical="center"/>
    </xf>
    <xf numFmtId="164" fontId="41" fillId="33" borderId="16" xfId="0" applyNumberFormat="1" applyFont="1" applyFill="1" applyBorder="1" applyAlignment="1">
      <alignment vertical="center"/>
    </xf>
    <xf numFmtId="166" fontId="40" fillId="2" borderId="15" xfId="39" applyNumberFormat="1" applyFont="1" applyFill="1" applyBorder="1" applyAlignment="1">
      <alignment vertical="center"/>
    </xf>
    <xf numFmtId="166" fontId="40" fillId="33" borderId="16" xfId="39" applyNumberFormat="1" applyFont="1" applyFill="1" applyBorder="1" applyAlignment="1">
      <alignment vertical="center"/>
    </xf>
    <xf numFmtId="0" fontId="41" fillId="2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0" borderId="18" xfId="0" applyFont="1" applyBorder="1" applyAlignment="1">
      <alignment vertical="center"/>
    </xf>
    <xf numFmtId="164" fontId="41" fillId="7" borderId="19" xfId="0" applyNumberFormat="1" applyFont="1" applyFill="1" applyBorder="1" applyAlignment="1">
      <alignment vertical="center"/>
    </xf>
    <xf numFmtId="164" fontId="41" fillId="23" borderId="20" xfId="0" applyNumberFormat="1" applyFont="1" applyFill="1" applyBorder="1" applyAlignment="1">
      <alignment vertical="center"/>
    </xf>
    <xf numFmtId="164" fontId="41" fillId="4" borderId="21" xfId="0" applyNumberFormat="1" applyFont="1" applyFill="1" applyBorder="1" applyAlignment="1">
      <alignment vertical="center"/>
    </xf>
    <xf numFmtId="164" fontId="41" fillId="2" borderId="18" xfId="0" applyNumberFormat="1" applyFont="1" applyFill="1" applyBorder="1" applyAlignment="1">
      <alignment vertical="center"/>
    </xf>
    <xf numFmtId="164" fontId="41" fillId="4" borderId="19" xfId="0" applyNumberFormat="1" applyFont="1" applyFill="1" applyBorder="1" applyAlignment="1">
      <alignment vertical="center"/>
    </xf>
    <xf numFmtId="164" fontId="41" fillId="2" borderId="20" xfId="0" applyNumberFormat="1" applyFont="1" applyFill="1" applyBorder="1" applyAlignment="1">
      <alignment vertical="center"/>
    </xf>
    <xf numFmtId="166" fontId="41" fillId="7" borderId="19" xfId="39" applyNumberFormat="1" applyFont="1" applyFill="1" applyBorder="1" applyAlignment="1">
      <alignment vertical="center"/>
    </xf>
    <xf numFmtId="166" fontId="41" fillId="23" borderId="20" xfId="39" applyNumberFormat="1" applyFont="1" applyFill="1" applyBorder="1" applyAlignment="1">
      <alignment vertical="center"/>
    </xf>
    <xf numFmtId="0" fontId="41" fillId="0" borderId="22" xfId="0" applyFont="1" applyBorder="1" applyAlignment="1">
      <alignment vertical="center"/>
    </xf>
    <xf numFmtId="164" fontId="41" fillId="2" borderId="19" xfId="0" applyNumberFormat="1" applyFont="1" applyFill="1" applyBorder="1" applyAlignment="1">
      <alignment vertical="center"/>
    </xf>
    <xf numFmtId="164" fontId="41" fillId="33" borderId="20" xfId="0" applyNumberFormat="1" applyFont="1" applyFill="1" applyBorder="1" applyAlignment="1">
      <alignment vertical="center"/>
    </xf>
    <xf numFmtId="0" fontId="40" fillId="0" borderId="23" xfId="0" applyNumberFormat="1" applyFont="1" applyBorder="1" applyAlignment="1">
      <alignment horizontal="center" vertical="center"/>
    </xf>
    <xf numFmtId="0" fontId="40" fillId="4" borderId="24" xfId="0" applyNumberFormat="1" applyFont="1" applyFill="1" applyBorder="1" applyAlignment="1">
      <alignment horizontal="center" vertical="center"/>
    </xf>
    <xf numFmtId="0" fontId="40" fillId="2" borderId="25" xfId="0" applyNumberFormat="1" applyFont="1" applyFill="1" applyBorder="1" applyAlignment="1">
      <alignment horizontal="center" vertical="center"/>
    </xf>
    <xf numFmtId="0" fontId="40" fillId="0" borderId="26" xfId="0" applyNumberFormat="1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164" fontId="40" fillId="7" borderId="29" xfId="0" applyNumberFormat="1" applyFont="1" applyFill="1" applyBorder="1" applyAlignment="1">
      <alignment horizontal="center" vertical="center"/>
    </xf>
    <xf numFmtId="164" fontId="40" fillId="23" borderId="30" xfId="0" applyNumberFormat="1" applyFont="1" applyFill="1" applyBorder="1" applyAlignment="1">
      <alignment horizontal="center" vertical="center"/>
    </xf>
    <xf numFmtId="0" fontId="40" fillId="4" borderId="31" xfId="0" applyNumberFormat="1" applyFont="1" applyFill="1" applyBorder="1" applyAlignment="1">
      <alignment horizontal="center" vertical="center"/>
    </xf>
    <xf numFmtId="0" fontId="40" fillId="2" borderId="32" xfId="0" applyNumberFormat="1" applyFont="1" applyFill="1" applyBorder="1" applyAlignment="1">
      <alignment horizontal="center" vertical="center"/>
    </xf>
    <xf numFmtId="0" fontId="40" fillId="4" borderId="29" xfId="0" applyNumberFormat="1" applyFont="1" applyFill="1" applyBorder="1" applyAlignment="1">
      <alignment horizontal="center" vertical="center"/>
    </xf>
    <xf numFmtId="0" fontId="40" fillId="2" borderId="30" xfId="0" applyNumberFormat="1" applyFont="1" applyFill="1" applyBorder="1" applyAlignment="1">
      <alignment horizontal="center" vertical="center"/>
    </xf>
    <xf numFmtId="166" fontId="40" fillId="7" borderId="29" xfId="39" applyNumberFormat="1" applyFont="1" applyFill="1" applyBorder="1" applyAlignment="1">
      <alignment horizontal="center" vertical="center"/>
    </xf>
    <xf numFmtId="166" fontId="40" fillId="23" borderId="30" xfId="39" applyNumberFormat="1" applyFont="1" applyFill="1" applyBorder="1" applyAlignment="1">
      <alignment horizontal="center" vertical="center"/>
    </xf>
    <xf numFmtId="0" fontId="41" fillId="0" borderId="33" xfId="0" applyFont="1" applyBorder="1" applyAlignment="1">
      <alignment vertical="center"/>
    </xf>
    <xf numFmtId="166" fontId="40" fillId="2" borderId="29" xfId="39" applyNumberFormat="1" applyFont="1" applyFill="1" applyBorder="1" applyAlignment="1">
      <alignment horizontal="center" vertical="center"/>
    </xf>
    <xf numFmtId="166" fontId="40" fillId="33" borderId="30" xfId="39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62.8515625" style="4" customWidth="1"/>
    <col min="2" max="2" width="14.7109375" style="33" hidden="1" customWidth="1"/>
    <col min="3" max="3" width="14.7109375" style="38" hidden="1" customWidth="1"/>
    <col min="4" max="4" width="14.7109375" style="8" hidden="1" customWidth="1"/>
    <col min="5" max="5" width="14.7109375" style="20" hidden="1" customWidth="1"/>
    <col min="6" max="6" width="14.7109375" style="16" hidden="1" customWidth="1"/>
    <col min="7" max="7" width="14.7109375" style="17" hidden="1" customWidth="1"/>
    <col min="8" max="8" width="14.7109375" style="8" hidden="1" customWidth="1"/>
    <col min="9" max="9" width="14.7109375" style="20" hidden="1" customWidth="1"/>
    <col min="10" max="10" width="14.7109375" style="16" hidden="1" customWidth="1"/>
    <col min="11" max="11" width="14.7109375" style="17" hidden="1" customWidth="1"/>
    <col min="12" max="12" width="14.7109375" style="8" hidden="1" customWidth="1"/>
    <col min="13" max="13" width="14.7109375" style="20" hidden="1" customWidth="1"/>
    <col min="14" max="14" width="17.7109375" style="33" hidden="1" customWidth="1"/>
    <col min="15" max="15" width="17.7109375" style="38" hidden="1" customWidth="1"/>
    <col min="16" max="16" width="17.7109375" style="45" customWidth="1"/>
    <col min="17" max="17" width="17.7109375" style="41" customWidth="1"/>
    <col min="18" max="18" width="4.421875" style="48" hidden="1" customWidth="1"/>
    <col min="19" max="19" width="15.28125" style="56" hidden="1" customWidth="1"/>
    <col min="20" max="20" width="15.28125" style="57" hidden="1" customWidth="1"/>
    <col min="21" max="21" width="19.28125" style="28" hidden="1" customWidth="1"/>
    <col min="22" max="22" width="12.28125" style="3" bestFit="1" customWidth="1"/>
    <col min="23" max="16384" width="8.8515625" style="3" customWidth="1"/>
  </cols>
  <sheetData>
    <row r="1" spans="1:21" s="1" customFormat="1" ht="15">
      <c r="A1" s="70"/>
      <c r="B1" s="29">
        <v>2012</v>
      </c>
      <c r="C1" s="34">
        <v>2012</v>
      </c>
      <c r="D1" s="71">
        <v>2012</v>
      </c>
      <c r="E1" s="72">
        <v>2012</v>
      </c>
      <c r="F1" s="10">
        <v>2012</v>
      </c>
      <c r="G1" s="11">
        <v>2012</v>
      </c>
      <c r="H1" s="71">
        <v>2012</v>
      </c>
      <c r="I1" s="72">
        <v>2012</v>
      </c>
      <c r="J1" s="10">
        <v>2012</v>
      </c>
      <c r="K1" s="11">
        <v>2012</v>
      </c>
      <c r="L1" s="71">
        <v>2012</v>
      </c>
      <c r="M1" s="72">
        <v>2012</v>
      </c>
      <c r="N1" s="29">
        <v>2012</v>
      </c>
      <c r="O1" s="34">
        <v>2012</v>
      </c>
      <c r="P1" s="43">
        <v>2013</v>
      </c>
      <c r="Q1" s="39">
        <v>2013</v>
      </c>
      <c r="R1" s="73"/>
      <c r="S1" s="50" t="s">
        <v>58</v>
      </c>
      <c r="T1" s="51" t="s">
        <v>58</v>
      </c>
      <c r="U1" s="26"/>
    </row>
    <row r="2" spans="1:21" s="2" customFormat="1" ht="30.75">
      <c r="A2" s="74"/>
      <c r="B2" s="30" t="s">
        <v>32</v>
      </c>
      <c r="C2" s="35" t="s">
        <v>32</v>
      </c>
      <c r="D2" s="6" t="s">
        <v>34</v>
      </c>
      <c r="E2" s="18" t="s">
        <v>34</v>
      </c>
      <c r="F2" s="22" t="s">
        <v>35</v>
      </c>
      <c r="G2" s="23" t="s">
        <v>35</v>
      </c>
      <c r="H2" s="6" t="s">
        <v>36</v>
      </c>
      <c r="I2" s="18" t="s">
        <v>36</v>
      </c>
      <c r="J2" s="22" t="s">
        <v>37</v>
      </c>
      <c r="K2" s="23" t="s">
        <v>37</v>
      </c>
      <c r="L2" s="6" t="s">
        <v>39</v>
      </c>
      <c r="M2" s="18" t="s">
        <v>39</v>
      </c>
      <c r="N2" s="30" t="s">
        <v>46</v>
      </c>
      <c r="O2" s="35" t="s">
        <v>46</v>
      </c>
      <c r="P2" s="44" t="s">
        <v>32</v>
      </c>
      <c r="Q2" s="40" t="s">
        <v>32</v>
      </c>
      <c r="R2" s="47"/>
      <c r="S2" s="87" t="s">
        <v>59</v>
      </c>
      <c r="T2" s="88" t="s">
        <v>59</v>
      </c>
      <c r="U2" s="27"/>
    </row>
    <row r="3" spans="1:21" ht="15.75" thickBot="1">
      <c r="A3" s="75"/>
      <c r="B3" s="76" t="s">
        <v>0</v>
      </c>
      <c r="C3" s="77" t="s">
        <v>1</v>
      </c>
      <c r="D3" s="78" t="s">
        <v>0</v>
      </c>
      <c r="E3" s="79" t="s">
        <v>1</v>
      </c>
      <c r="F3" s="80" t="s">
        <v>0</v>
      </c>
      <c r="G3" s="81" t="s">
        <v>1</v>
      </c>
      <c r="H3" s="78" t="s">
        <v>0</v>
      </c>
      <c r="I3" s="79" t="s">
        <v>1</v>
      </c>
      <c r="J3" s="80" t="s">
        <v>0</v>
      </c>
      <c r="K3" s="81" t="s">
        <v>1</v>
      </c>
      <c r="L3" s="78" t="s">
        <v>0</v>
      </c>
      <c r="M3" s="79" t="s">
        <v>1</v>
      </c>
      <c r="N3" s="76" t="s">
        <v>0</v>
      </c>
      <c r="O3" s="77" t="s">
        <v>1</v>
      </c>
      <c r="P3" s="82" t="s">
        <v>0</v>
      </c>
      <c r="Q3" s="83" t="s">
        <v>1</v>
      </c>
      <c r="R3" s="84"/>
      <c r="S3" s="85" t="s">
        <v>0</v>
      </c>
      <c r="T3" s="86" t="s">
        <v>1</v>
      </c>
      <c r="U3" s="27" t="s">
        <v>47</v>
      </c>
    </row>
    <row r="4" spans="1:21" ht="15">
      <c r="A4" s="58" t="s">
        <v>2</v>
      </c>
      <c r="B4" s="59">
        <v>10320000</v>
      </c>
      <c r="C4" s="60"/>
      <c r="D4" s="61"/>
      <c r="E4" s="62"/>
      <c r="F4" s="63"/>
      <c r="G4" s="64"/>
      <c r="H4" s="61"/>
      <c r="I4" s="62"/>
      <c r="J4" s="63"/>
      <c r="K4" s="64"/>
      <c r="L4" s="61">
        <f>1251000-293000</f>
        <v>958000</v>
      </c>
      <c r="M4" s="62"/>
      <c r="N4" s="59">
        <f>B4+D4+F4+H4+J4+L4</f>
        <v>11278000</v>
      </c>
      <c r="O4" s="60">
        <f>C4+E4+G4+I4+K4+M4</f>
        <v>0</v>
      </c>
      <c r="P4" s="65">
        <v>13251000</v>
      </c>
      <c r="Q4" s="66"/>
      <c r="R4" s="67"/>
      <c r="S4" s="68">
        <f>P4-N4</f>
        <v>1973000</v>
      </c>
      <c r="T4" s="69">
        <f aca="true" t="shared" si="0" ref="T4:T50">Q4-O4</f>
        <v>0</v>
      </c>
      <c r="U4" s="49">
        <f>S4-T4</f>
        <v>1973000</v>
      </c>
    </row>
    <row r="5" spans="1:21" ht="15">
      <c r="A5" s="4" t="s">
        <v>3</v>
      </c>
      <c r="B5" s="31">
        <v>1040000</v>
      </c>
      <c r="C5" s="36"/>
      <c r="F5" s="24">
        <f>30000</f>
        <v>30000</v>
      </c>
      <c r="G5" s="13"/>
      <c r="H5" s="7"/>
      <c r="I5" s="19"/>
      <c r="J5" s="12"/>
      <c r="K5" s="13"/>
      <c r="L5" s="7"/>
      <c r="M5" s="19"/>
      <c r="N5" s="31">
        <f aca="true" t="shared" si="1" ref="N5:N50">B5+D5+F5+H5+J5+L5</f>
        <v>1070000</v>
      </c>
      <c r="O5" s="36">
        <f aca="true" t="shared" si="2" ref="O5:O50">C5+E5+G5+I5+K5+M5</f>
        <v>0</v>
      </c>
      <c r="P5" s="45">
        <v>1110000</v>
      </c>
      <c r="S5" s="52">
        <f aca="true" t="shared" si="3" ref="S5:S50">P5-N5</f>
        <v>40000</v>
      </c>
      <c r="T5" s="53">
        <f t="shared" si="0"/>
        <v>0</v>
      </c>
      <c r="U5" s="49">
        <f aca="true" t="shared" si="4" ref="U5:U50">S5-T5</f>
        <v>40000</v>
      </c>
    </row>
    <row r="6" spans="1:21" ht="15">
      <c r="A6" s="4" t="s">
        <v>26</v>
      </c>
      <c r="B6" s="31">
        <v>3600000</v>
      </c>
      <c r="C6" s="36"/>
      <c r="D6" s="7"/>
      <c r="E6" s="19"/>
      <c r="F6" s="24"/>
      <c r="G6" s="13"/>
      <c r="H6" s="7"/>
      <c r="I6" s="19"/>
      <c r="J6" s="12"/>
      <c r="K6" s="13"/>
      <c r="L6" s="7"/>
      <c r="M6" s="19"/>
      <c r="N6" s="31">
        <f t="shared" si="1"/>
        <v>3600000</v>
      </c>
      <c r="O6" s="36">
        <f t="shared" si="2"/>
        <v>0</v>
      </c>
      <c r="P6" s="45">
        <v>3500000</v>
      </c>
      <c r="S6" s="52">
        <f t="shared" si="3"/>
        <v>-100000</v>
      </c>
      <c r="T6" s="53">
        <f t="shared" si="0"/>
        <v>0</v>
      </c>
      <c r="U6" s="49">
        <f t="shared" si="4"/>
        <v>-100000</v>
      </c>
    </row>
    <row r="7" spans="1:21" ht="15">
      <c r="A7" s="4" t="s">
        <v>51</v>
      </c>
      <c r="B7" s="31">
        <v>42000</v>
      </c>
      <c r="C7" s="36"/>
      <c r="D7" s="7"/>
      <c r="E7" s="19"/>
      <c r="F7" s="24"/>
      <c r="G7" s="13"/>
      <c r="H7" s="7"/>
      <c r="I7" s="19"/>
      <c r="J7" s="12"/>
      <c r="K7" s="13"/>
      <c r="L7" s="7"/>
      <c r="M7" s="19"/>
      <c r="N7" s="31">
        <f t="shared" si="1"/>
        <v>42000</v>
      </c>
      <c r="O7" s="36">
        <f t="shared" si="2"/>
        <v>0</v>
      </c>
      <c r="P7" s="45">
        <v>42000</v>
      </c>
      <c r="S7" s="52">
        <f t="shared" si="3"/>
        <v>0</v>
      </c>
      <c r="T7" s="53">
        <f t="shared" si="0"/>
        <v>0</v>
      </c>
      <c r="U7" s="49">
        <f t="shared" si="4"/>
        <v>0</v>
      </c>
    </row>
    <row r="8" spans="1:21" ht="15">
      <c r="A8" s="4" t="s">
        <v>4</v>
      </c>
      <c r="B8" s="31">
        <v>3114554</v>
      </c>
      <c r="C8" s="36"/>
      <c r="D8" s="7">
        <f>143000</f>
        <v>143000</v>
      </c>
      <c r="E8" s="19"/>
      <c r="F8" s="24">
        <f>-458000+2558000</f>
        <v>2100000</v>
      </c>
      <c r="G8" s="13"/>
      <c r="H8" s="7">
        <v>450000</v>
      </c>
      <c r="I8" s="19"/>
      <c r="J8" s="12">
        <v>100000</v>
      </c>
      <c r="K8" s="13"/>
      <c r="L8" s="7"/>
      <c r="M8" s="19"/>
      <c r="N8" s="31">
        <f t="shared" si="1"/>
        <v>5907554</v>
      </c>
      <c r="O8" s="36">
        <f t="shared" si="2"/>
        <v>0</v>
      </c>
      <c r="P8" s="45">
        <v>822000</v>
      </c>
      <c r="S8" s="52">
        <f t="shared" si="3"/>
        <v>-5085554</v>
      </c>
      <c r="T8" s="53">
        <f t="shared" si="0"/>
        <v>0</v>
      </c>
      <c r="U8" s="49">
        <f t="shared" si="4"/>
        <v>-5085554</v>
      </c>
    </row>
    <row r="9" spans="1:21" ht="15">
      <c r="A9" s="4" t="s">
        <v>5</v>
      </c>
      <c r="B9" s="31"/>
      <c r="C9" s="36">
        <v>9000</v>
      </c>
      <c r="D9" s="7"/>
      <c r="E9" s="19"/>
      <c r="F9" s="24"/>
      <c r="G9" s="13"/>
      <c r="H9" s="7"/>
      <c r="I9" s="19"/>
      <c r="J9" s="12"/>
      <c r="K9" s="13"/>
      <c r="L9" s="7"/>
      <c r="M9" s="19"/>
      <c r="N9" s="31">
        <f t="shared" si="1"/>
        <v>0</v>
      </c>
      <c r="O9" s="36">
        <f t="shared" si="2"/>
        <v>9000</v>
      </c>
      <c r="Q9" s="41">
        <v>9000</v>
      </c>
      <c r="S9" s="52">
        <f t="shared" si="3"/>
        <v>0</v>
      </c>
      <c r="T9" s="53">
        <f t="shared" si="0"/>
        <v>0</v>
      </c>
      <c r="U9" s="49">
        <f t="shared" si="4"/>
        <v>0</v>
      </c>
    </row>
    <row r="10" spans="1:21" ht="15">
      <c r="A10" s="4" t="s">
        <v>6</v>
      </c>
      <c r="B10" s="31"/>
      <c r="C10" s="36"/>
      <c r="F10" s="24"/>
      <c r="G10" s="13">
        <f>30000</f>
        <v>30000</v>
      </c>
      <c r="H10" s="7"/>
      <c r="I10" s="19"/>
      <c r="J10" s="12"/>
      <c r="K10" s="13">
        <v>5000</v>
      </c>
      <c r="L10" s="7"/>
      <c r="M10" s="19"/>
      <c r="N10" s="31">
        <f t="shared" si="1"/>
        <v>0</v>
      </c>
      <c r="O10" s="36">
        <f t="shared" si="2"/>
        <v>35000</v>
      </c>
      <c r="S10" s="52">
        <f t="shared" si="3"/>
        <v>0</v>
      </c>
      <c r="T10" s="53">
        <f t="shared" si="0"/>
        <v>-35000</v>
      </c>
      <c r="U10" s="49">
        <f t="shared" si="4"/>
        <v>35000</v>
      </c>
    </row>
    <row r="11" spans="1:21" ht="15">
      <c r="A11" s="4" t="s">
        <v>7</v>
      </c>
      <c r="B11" s="31">
        <v>10000</v>
      </c>
      <c r="C11" s="36"/>
      <c r="D11" s="7"/>
      <c r="E11" s="19"/>
      <c r="F11" s="24"/>
      <c r="G11" s="13"/>
      <c r="H11" s="7"/>
      <c r="I11" s="19"/>
      <c r="J11" s="12"/>
      <c r="K11" s="13"/>
      <c r="L11" s="7"/>
      <c r="M11" s="19"/>
      <c r="N11" s="31">
        <f t="shared" si="1"/>
        <v>10000</v>
      </c>
      <c r="O11" s="36">
        <f t="shared" si="2"/>
        <v>0</v>
      </c>
      <c r="P11" s="45">
        <v>10000</v>
      </c>
      <c r="S11" s="52">
        <f t="shared" si="3"/>
        <v>0</v>
      </c>
      <c r="T11" s="53">
        <f t="shared" si="0"/>
        <v>0</v>
      </c>
      <c r="U11" s="49">
        <f t="shared" si="4"/>
        <v>0</v>
      </c>
    </row>
    <row r="12" spans="1:21" ht="15">
      <c r="A12" s="4" t="s">
        <v>8</v>
      </c>
      <c r="B12" s="31"/>
      <c r="C12" s="36">
        <v>301000</v>
      </c>
      <c r="D12" s="7"/>
      <c r="E12" s="19"/>
      <c r="F12" s="24"/>
      <c r="G12" s="13"/>
      <c r="H12" s="7"/>
      <c r="I12" s="19"/>
      <c r="J12" s="12"/>
      <c r="K12" s="13">
        <v>-98000</v>
      </c>
      <c r="L12" s="7"/>
      <c r="M12" s="19">
        <v>-50000</v>
      </c>
      <c r="N12" s="31">
        <f t="shared" si="1"/>
        <v>0</v>
      </c>
      <c r="O12" s="36">
        <f t="shared" si="2"/>
        <v>153000</v>
      </c>
      <c r="Q12" s="41">
        <v>150000</v>
      </c>
      <c r="S12" s="52">
        <f t="shared" si="3"/>
        <v>0</v>
      </c>
      <c r="T12" s="53">
        <f t="shared" si="0"/>
        <v>-3000</v>
      </c>
      <c r="U12" s="49">
        <f t="shared" si="4"/>
        <v>3000</v>
      </c>
    </row>
    <row r="13" spans="1:21" ht="15">
      <c r="A13" s="4" t="s">
        <v>27</v>
      </c>
      <c r="B13" s="31"/>
      <c r="C13" s="36"/>
      <c r="D13" s="7"/>
      <c r="E13" s="19"/>
      <c r="F13" s="24"/>
      <c r="G13" s="13"/>
      <c r="H13" s="7"/>
      <c r="I13" s="19"/>
      <c r="J13" s="12"/>
      <c r="K13" s="13"/>
      <c r="L13" s="7"/>
      <c r="M13" s="19"/>
      <c r="N13" s="31">
        <f t="shared" si="1"/>
        <v>0</v>
      </c>
      <c r="O13" s="36">
        <f t="shared" si="2"/>
        <v>0</v>
      </c>
      <c r="Q13" s="41">
        <v>200000</v>
      </c>
      <c r="S13" s="52">
        <f t="shared" si="3"/>
        <v>0</v>
      </c>
      <c r="T13" s="53">
        <f t="shared" si="0"/>
        <v>200000</v>
      </c>
      <c r="U13" s="49">
        <f t="shared" si="4"/>
        <v>-200000</v>
      </c>
    </row>
    <row r="14" spans="1:21" ht="15">
      <c r="A14" s="4" t="s">
        <v>52</v>
      </c>
      <c r="B14" s="31"/>
      <c r="C14" s="36">
        <v>415000</v>
      </c>
      <c r="D14" s="7"/>
      <c r="E14" s="19"/>
      <c r="F14" s="24"/>
      <c r="G14" s="13"/>
      <c r="H14" s="7"/>
      <c r="I14" s="19"/>
      <c r="J14" s="12"/>
      <c r="K14" s="13">
        <v>98000</v>
      </c>
      <c r="L14" s="7"/>
      <c r="M14" s="19"/>
      <c r="N14" s="31">
        <f t="shared" si="1"/>
        <v>0</v>
      </c>
      <c r="O14" s="36">
        <f t="shared" si="2"/>
        <v>513000</v>
      </c>
      <c r="Q14" s="41">
        <v>400000</v>
      </c>
      <c r="S14" s="52">
        <f t="shared" si="3"/>
        <v>0</v>
      </c>
      <c r="T14" s="53">
        <f t="shared" si="0"/>
        <v>-113000</v>
      </c>
      <c r="U14" s="49">
        <f t="shared" si="4"/>
        <v>113000</v>
      </c>
    </row>
    <row r="15" spans="1:21" ht="15">
      <c r="A15" s="4" t="s">
        <v>40</v>
      </c>
      <c r="B15" s="31"/>
      <c r="C15" s="36"/>
      <c r="D15" s="7"/>
      <c r="E15" s="19"/>
      <c r="F15" s="24"/>
      <c r="G15" s="13"/>
      <c r="H15" s="7"/>
      <c r="I15" s="19"/>
      <c r="J15" s="12"/>
      <c r="K15" s="13"/>
      <c r="L15" s="7"/>
      <c r="M15" s="19">
        <v>42000</v>
      </c>
      <c r="N15" s="31">
        <f t="shared" si="1"/>
        <v>0</v>
      </c>
      <c r="O15" s="36">
        <f t="shared" si="2"/>
        <v>42000</v>
      </c>
      <c r="S15" s="52">
        <f t="shared" si="3"/>
        <v>0</v>
      </c>
      <c r="T15" s="53">
        <f t="shared" si="0"/>
        <v>-42000</v>
      </c>
      <c r="U15" s="49">
        <f t="shared" si="4"/>
        <v>42000</v>
      </c>
    </row>
    <row r="16" spans="1:21" ht="15">
      <c r="A16" s="4" t="s">
        <v>41</v>
      </c>
      <c r="B16" s="31"/>
      <c r="C16" s="36"/>
      <c r="D16" s="7"/>
      <c r="E16" s="19"/>
      <c r="F16" s="24"/>
      <c r="G16" s="13"/>
      <c r="H16" s="7"/>
      <c r="I16" s="19"/>
      <c r="J16" s="12"/>
      <c r="K16" s="13"/>
      <c r="L16" s="7"/>
      <c r="M16" s="19">
        <v>2000</v>
      </c>
      <c r="N16" s="31">
        <f t="shared" si="1"/>
        <v>0</v>
      </c>
      <c r="O16" s="36">
        <f t="shared" si="2"/>
        <v>2000</v>
      </c>
      <c r="S16" s="52">
        <f t="shared" si="3"/>
        <v>0</v>
      </c>
      <c r="T16" s="53">
        <f t="shared" si="0"/>
        <v>-2000</v>
      </c>
      <c r="U16" s="49">
        <f t="shared" si="4"/>
        <v>2000</v>
      </c>
    </row>
    <row r="17" spans="1:21" ht="15">
      <c r="A17" s="4" t="s">
        <v>42</v>
      </c>
      <c r="B17" s="31"/>
      <c r="C17" s="36">
        <v>230000</v>
      </c>
      <c r="F17" s="24"/>
      <c r="G17" s="13">
        <f>-200000</f>
        <v>-200000</v>
      </c>
      <c r="H17" s="7"/>
      <c r="I17" s="19"/>
      <c r="J17" s="12"/>
      <c r="K17" s="13"/>
      <c r="L17" s="7">
        <v>5000</v>
      </c>
      <c r="M17" s="19"/>
      <c r="N17" s="31">
        <f t="shared" si="1"/>
        <v>5000</v>
      </c>
      <c r="O17" s="36">
        <f t="shared" si="2"/>
        <v>30000</v>
      </c>
      <c r="Q17" s="41">
        <v>450000</v>
      </c>
      <c r="S17" s="52">
        <f t="shared" si="3"/>
        <v>-5000</v>
      </c>
      <c r="T17" s="53">
        <f t="shared" si="0"/>
        <v>420000</v>
      </c>
      <c r="U17" s="49">
        <f t="shared" si="4"/>
        <v>-425000</v>
      </c>
    </row>
    <row r="18" spans="1:21" ht="15">
      <c r="A18" s="4" t="s">
        <v>33</v>
      </c>
      <c r="B18" s="31"/>
      <c r="C18" s="36"/>
      <c r="F18" s="24"/>
      <c r="G18" s="13">
        <f>143000</f>
        <v>143000</v>
      </c>
      <c r="H18" s="7"/>
      <c r="I18" s="19"/>
      <c r="J18" s="12"/>
      <c r="K18" s="13"/>
      <c r="L18" s="7"/>
      <c r="M18" s="19"/>
      <c r="N18" s="31">
        <f t="shared" si="1"/>
        <v>0</v>
      </c>
      <c r="O18" s="36">
        <f t="shared" si="2"/>
        <v>143000</v>
      </c>
      <c r="Q18" s="41">
        <v>225000</v>
      </c>
      <c r="S18" s="52">
        <f t="shared" si="3"/>
        <v>0</v>
      </c>
      <c r="T18" s="53">
        <f t="shared" si="0"/>
        <v>82000</v>
      </c>
      <c r="U18" s="49">
        <f t="shared" si="4"/>
        <v>-82000</v>
      </c>
    </row>
    <row r="19" spans="1:21" ht="15">
      <c r="A19" s="4" t="s">
        <v>9</v>
      </c>
      <c r="B19" s="31"/>
      <c r="C19" s="36">
        <f>1100000+2558354</f>
        <v>3658354</v>
      </c>
      <c r="D19" s="7"/>
      <c r="E19" s="19"/>
      <c r="F19" s="24">
        <v>30000</v>
      </c>
      <c r="G19" s="13">
        <v>190000</v>
      </c>
      <c r="H19" s="7"/>
      <c r="I19" s="19">
        <v>450000</v>
      </c>
      <c r="J19" s="12">
        <v>10000</v>
      </c>
      <c r="K19" s="13">
        <v>100000</v>
      </c>
      <c r="L19" s="7"/>
      <c r="M19" s="19">
        <v>423000</v>
      </c>
      <c r="N19" s="31">
        <f t="shared" si="1"/>
        <v>40000</v>
      </c>
      <c r="O19" s="36">
        <f t="shared" si="2"/>
        <v>4821354</v>
      </c>
      <c r="Q19" s="41">
        <v>1300000</v>
      </c>
      <c r="S19" s="52">
        <f t="shared" si="3"/>
        <v>-40000</v>
      </c>
      <c r="T19" s="53">
        <f t="shared" si="0"/>
        <v>-3521354</v>
      </c>
      <c r="U19" s="49">
        <f t="shared" si="4"/>
        <v>3481354</v>
      </c>
    </row>
    <row r="20" spans="1:21" ht="15">
      <c r="A20" s="4" t="s">
        <v>53</v>
      </c>
      <c r="B20" s="31"/>
      <c r="C20" s="36">
        <v>1400000</v>
      </c>
      <c r="D20" s="7"/>
      <c r="E20" s="19"/>
      <c r="F20" s="24"/>
      <c r="G20" s="13"/>
      <c r="H20" s="7"/>
      <c r="I20" s="19"/>
      <c r="J20" s="12"/>
      <c r="K20" s="13"/>
      <c r="L20" s="7"/>
      <c r="M20" s="19"/>
      <c r="N20" s="31">
        <f t="shared" si="1"/>
        <v>0</v>
      </c>
      <c r="O20" s="36">
        <f t="shared" si="2"/>
        <v>1400000</v>
      </c>
      <c r="Q20" s="41">
        <v>1510000</v>
      </c>
      <c r="S20" s="52">
        <f t="shared" si="3"/>
        <v>0</v>
      </c>
      <c r="T20" s="53">
        <f t="shared" si="0"/>
        <v>110000</v>
      </c>
      <c r="U20" s="49">
        <f t="shared" si="4"/>
        <v>-110000</v>
      </c>
    </row>
    <row r="21" spans="1:21" ht="15">
      <c r="A21" s="4" t="s">
        <v>10</v>
      </c>
      <c r="B21" s="31"/>
      <c r="C21" s="36">
        <v>60000</v>
      </c>
      <c r="D21" s="7"/>
      <c r="E21" s="19"/>
      <c r="F21" s="24"/>
      <c r="G21" s="13"/>
      <c r="H21" s="7"/>
      <c r="I21" s="19"/>
      <c r="J21" s="12"/>
      <c r="K21" s="13">
        <v>5000</v>
      </c>
      <c r="L21" s="7"/>
      <c r="M21" s="19"/>
      <c r="N21" s="31">
        <f t="shared" si="1"/>
        <v>0</v>
      </c>
      <c r="O21" s="36">
        <f t="shared" si="2"/>
        <v>65000</v>
      </c>
      <c r="S21" s="52">
        <f t="shared" si="3"/>
        <v>0</v>
      </c>
      <c r="T21" s="53">
        <f t="shared" si="0"/>
        <v>-65000</v>
      </c>
      <c r="U21" s="49">
        <f t="shared" si="4"/>
        <v>65000</v>
      </c>
    </row>
    <row r="22" spans="1:21" ht="15">
      <c r="A22" s="4" t="s">
        <v>11</v>
      </c>
      <c r="B22" s="31">
        <v>1000</v>
      </c>
      <c r="C22" s="36">
        <v>150000</v>
      </c>
      <c r="D22" s="7"/>
      <c r="E22" s="19"/>
      <c r="F22" s="24"/>
      <c r="G22" s="13"/>
      <c r="H22" s="7"/>
      <c r="I22" s="19"/>
      <c r="J22" s="12"/>
      <c r="K22" s="13"/>
      <c r="L22" s="7">
        <v>5000</v>
      </c>
      <c r="M22" s="19"/>
      <c r="N22" s="31">
        <f t="shared" si="1"/>
        <v>6000</v>
      </c>
      <c r="O22" s="36">
        <f t="shared" si="2"/>
        <v>150000</v>
      </c>
      <c r="P22" s="45">
        <v>2000</v>
      </c>
      <c r="Q22" s="41">
        <v>131000</v>
      </c>
      <c r="S22" s="52">
        <f t="shared" si="3"/>
        <v>-4000</v>
      </c>
      <c r="T22" s="53">
        <f t="shared" si="0"/>
        <v>-19000</v>
      </c>
      <c r="U22" s="49">
        <f t="shared" si="4"/>
        <v>15000</v>
      </c>
    </row>
    <row r="23" spans="1:21" ht="15">
      <c r="A23" s="4" t="s">
        <v>12</v>
      </c>
      <c r="B23" s="31">
        <v>10000</v>
      </c>
      <c r="C23" s="36"/>
      <c r="D23" s="7"/>
      <c r="E23" s="19"/>
      <c r="F23" s="24"/>
      <c r="G23" s="13"/>
      <c r="H23" s="7"/>
      <c r="I23" s="19"/>
      <c r="J23" s="12"/>
      <c r="K23" s="13"/>
      <c r="L23" s="7"/>
      <c r="M23" s="19"/>
      <c r="N23" s="31">
        <f t="shared" si="1"/>
        <v>10000</v>
      </c>
      <c r="O23" s="36">
        <f t="shared" si="2"/>
        <v>0</v>
      </c>
      <c r="P23" s="45">
        <v>5000</v>
      </c>
      <c r="S23" s="52">
        <f t="shared" si="3"/>
        <v>-5000</v>
      </c>
      <c r="T23" s="53">
        <f t="shared" si="0"/>
        <v>0</v>
      </c>
      <c r="U23" s="49">
        <f t="shared" si="4"/>
        <v>-5000</v>
      </c>
    </row>
    <row r="24" spans="1:21" ht="15">
      <c r="A24" s="4" t="s">
        <v>28</v>
      </c>
      <c r="B24" s="31"/>
      <c r="C24" s="36"/>
      <c r="D24" s="7"/>
      <c r="E24" s="19"/>
      <c r="F24" s="24"/>
      <c r="G24" s="13">
        <v>111000</v>
      </c>
      <c r="H24" s="7"/>
      <c r="I24" s="19"/>
      <c r="J24" s="12"/>
      <c r="K24" s="13"/>
      <c r="L24" s="7"/>
      <c r="M24" s="19"/>
      <c r="N24" s="31">
        <f t="shared" si="1"/>
        <v>0</v>
      </c>
      <c r="O24" s="36">
        <f t="shared" si="2"/>
        <v>111000</v>
      </c>
      <c r="Q24" s="41">
        <v>105000</v>
      </c>
      <c r="S24" s="52">
        <f t="shared" si="3"/>
        <v>0</v>
      </c>
      <c r="T24" s="53">
        <f t="shared" si="0"/>
        <v>-6000</v>
      </c>
      <c r="U24" s="49">
        <f t="shared" si="4"/>
        <v>6000</v>
      </c>
    </row>
    <row r="25" spans="1:21" ht="15">
      <c r="A25" s="4" t="s">
        <v>38</v>
      </c>
      <c r="B25" s="31"/>
      <c r="C25" s="36"/>
      <c r="D25" s="7"/>
      <c r="E25" s="19"/>
      <c r="F25" s="24"/>
      <c r="G25" s="13"/>
      <c r="H25" s="7"/>
      <c r="I25" s="19"/>
      <c r="J25" s="12"/>
      <c r="K25" s="13">
        <v>3000</v>
      </c>
      <c r="L25" s="7"/>
      <c r="M25" s="19"/>
      <c r="N25" s="31">
        <f t="shared" si="1"/>
        <v>0</v>
      </c>
      <c r="O25" s="36">
        <f t="shared" si="2"/>
        <v>3000</v>
      </c>
      <c r="S25" s="52">
        <f t="shared" si="3"/>
        <v>0</v>
      </c>
      <c r="T25" s="53">
        <f t="shared" si="0"/>
        <v>-3000</v>
      </c>
      <c r="U25" s="49">
        <f t="shared" si="4"/>
        <v>3000</v>
      </c>
    </row>
    <row r="26" spans="1:21" ht="15">
      <c r="A26" s="4" t="s">
        <v>13</v>
      </c>
      <c r="B26" s="31"/>
      <c r="C26" s="36">
        <v>70000</v>
      </c>
      <c r="D26" s="7"/>
      <c r="E26" s="19"/>
      <c r="F26" s="24"/>
      <c r="G26" s="13"/>
      <c r="H26" s="7"/>
      <c r="I26" s="19"/>
      <c r="J26" s="12"/>
      <c r="K26" s="13"/>
      <c r="L26" s="7">
        <v>1000</v>
      </c>
      <c r="M26" s="19"/>
      <c r="N26" s="31">
        <f t="shared" si="1"/>
        <v>1000</v>
      </c>
      <c r="O26" s="36">
        <f t="shared" si="2"/>
        <v>70000</v>
      </c>
      <c r="Q26" s="41">
        <v>55000</v>
      </c>
      <c r="S26" s="52">
        <f t="shared" si="3"/>
        <v>-1000</v>
      </c>
      <c r="T26" s="53">
        <f t="shared" si="0"/>
        <v>-15000</v>
      </c>
      <c r="U26" s="49">
        <f t="shared" si="4"/>
        <v>14000</v>
      </c>
    </row>
    <row r="27" spans="1:21" ht="15">
      <c r="A27" s="4" t="s">
        <v>14</v>
      </c>
      <c r="B27" s="31">
        <v>20000</v>
      </c>
      <c r="C27" s="36">
        <v>132900</v>
      </c>
      <c r="D27" s="7"/>
      <c r="E27" s="19"/>
      <c r="F27" s="24"/>
      <c r="G27" s="13">
        <v>-16000</v>
      </c>
      <c r="H27" s="7"/>
      <c r="I27" s="19"/>
      <c r="J27" s="12"/>
      <c r="K27" s="13"/>
      <c r="L27" s="7"/>
      <c r="M27" s="19">
        <v>20000</v>
      </c>
      <c r="N27" s="31">
        <f t="shared" si="1"/>
        <v>20000</v>
      </c>
      <c r="O27" s="36">
        <f t="shared" si="2"/>
        <v>136900</v>
      </c>
      <c r="P27" s="45">
        <v>10000</v>
      </c>
      <c r="Q27" s="41">
        <v>111000</v>
      </c>
      <c r="S27" s="52">
        <f t="shared" si="3"/>
        <v>-10000</v>
      </c>
      <c r="T27" s="53">
        <f t="shared" si="0"/>
        <v>-25900</v>
      </c>
      <c r="U27" s="49">
        <f t="shared" si="4"/>
        <v>15900</v>
      </c>
    </row>
    <row r="28" spans="1:21" ht="15">
      <c r="A28" s="4" t="s">
        <v>25</v>
      </c>
      <c r="B28" s="31"/>
      <c r="C28" s="36">
        <v>116000</v>
      </c>
      <c r="D28" s="7"/>
      <c r="E28" s="19"/>
      <c r="F28" s="24"/>
      <c r="G28" s="13"/>
      <c r="H28" s="7"/>
      <c r="I28" s="19"/>
      <c r="J28" s="12"/>
      <c r="K28" s="13"/>
      <c r="L28" s="7">
        <v>5000</v>
      </c>
      <c r="M28" s="19"/>
      <c r="N28" s="31">
        <f t="shared" si="1"/>
        <v>5000</v>
      </c>
      <c r="O28" s="36">
        <f t="shared" si="2"/>
        <v>116000</v>
      </c>
      <c r="Q28" s="41">
        <v>50000</v>
      </c>
      <c r="S28" s="52">
        <f t="shared" si="3"/>
        <v>-5000</v>
      </c>
      <c r="T28" s="53">
        <f t="shared" si="0"/>
        <v>-66000</v>
      </c>
      <c r="U28" s="49">
        <f t="shared" si="4"/>
        <v>61000</v>
      </c>
    </row>
    <row r="29" spans="1:21" ht="15">
      <c r="A29" s="4" t="s">
        <v>15</v>
      </c>
      <c r="B29" s="31"/>
      <c r="C29" s="36"/>
      <c r="D29" s="7"/>
      <c r="E29" s="19"/>
      <c r="F29" s="24"/>
      <c r="G29" s="13">
        <v>150000</v>
      </c>
      <c r="H29" s="7"/>
      <c r="I29" s="19"/>
      <c r="J29" s="12"/>
      <c r="K29" s="13"/>
      <c r="L29" s="7"/>
      <c r="M29" s="19"/>
      <c r="N29" s="31">
        <f t="shared" si="1"/>
        <v>0</v>
      </c>
      <c r="O29" s="36">
        <f t="shared" si="2"/>
        <v>150000</v>
      </c>
      <c r="S29" s="52">
        <f t="shared" si="3"/>
        <v>0</v>
      </c>
      <c r="T29" s="53">
        <f t="shared" si="0"/>
        <v>-150000</v>
      </c>
      <c r="U29" s="49">
        <f t="shared" si="4"/>
        <v>150000</v>
      </c>
    </row>
    <row r="30" spans="1:21" ht="15">
      <c r="A30" s="4" t="s">
        <v>16</v>
      </c>
      <c r="B30" s="31"/>
      <c r="C30" s="36">
        <v>1600000</v>
      </c>
      <c r="D30" s="7"/>
      <c r="E30" s="19"/>
      <c r="F30" s="24"/>
      <c r="G30" s="13">
        <v>1018000</v>
      </c>
      <c r="H30" s="7"/>
      <c r="I30" s="19"/>
      <c r="J30" s="12"/>
      <c r="K30" s="13"/>
      <c r="L30" s="7"/>
      <c r="M30" s="19">
        <v>-226000</v>
      </c>
      <c r="N30" s="31">
        <f t="shared" si="1"/>
        <v>0</v>
      </c>
      <c r="O30" s="36">
        <f t="shared" si="2"/>
        <v>2392000</v>
      </c>
      <c r="Q30" s="41">
        <v>540000</v>
      </c>
      <c r="S30" s="52">
        <f t="shared" si="3"/>
        <v>0</v>
      </c>
      <c r="T30" s="53">
        <f t="shared" si="0"/>
        <v>-1852000</v>
      </c>
      <c r="U30" s="49">
        <f t="shared" si="4"/>
        <v>1852000</v>
      </c>
    </row>
    <row r="31" spans="1:21" ht="15">
      <c r="A31" s="4" t="s">
        <v>17</v>
      </c>
      <c r="B31" s="31">
        <v>12000</v>
      </c>
      <c r="C31" s="36">
        <v>100000</v>
      </c>
      <c r="D31" s="7"/>
      <c r="E31" s="19"/>
      <c r="F31" s="24"/>
      <c r="G31" s="13"/>
      <c r="H31" s="7"/>
      <c r="I31" s="19"/>
      <c r="J31" s="12"/>
      <c r="K31" s="13"/>
      <c r="L31" s="7"/>
      <c r="M31" s="19"/>
      <c r="N31" s="31">
        <f t="shared" si="1"/>
        <v>12000</v>
      </c>
      <c r="O31" s="36">
        <f t="shared" si="2"/>
        <v>100000</v>
      </c>
      <c r="P31" s="45">
        <v>10000</v>
      </c>
      <c r="Q31" s="41">
        <v>81000</v>
      </c>
      <c r="S31" s="52">
        <f t="shared" si="3"/>
        <v>-2000</v>
      </c>
      <c r="T31" s="53">
        <f t="shared" si="0"/>
        <v>-19000</v>
      </c>
      <c r="U31" s="49">
        <f t="shared" si="4"/>
        <v>17000</v>
      </c>
    </row>
    <row r="32" spans="1:21" ht="15">
      <c r="A32" s="4" t="s">
        <v>29</v>
      </c>
      <c r="B32" s="31"/>
      <c r="C32" s="36"/>
      <c r="D32" s="7"/>
      <c r="E32" s="19"/>
      <c r="F32" s="24"/>
      <c r="G32" s="13">
        <v>150000</v>
      </c>
      <c r="H32" s="7"/>
      <c r="I32" s="19"/>
      <c r="J32" s="12"/>
      <c r="K32" s="13"/>
      <c r="L32" s="7"/>
      <c r="M32" s="19"/>
      <c r="N32" s="31">
        <f t="shared" si="1"/>
        <v>0</v>
      </c>
      <c r="O32" s="36">
        <f t="shared" si="2"/>
        <v>150000</v>
      </c>
      <c r="Q32" s="41">
        <v>300000</v>
      </c>
      <c r="S32" s="52">
        <f t="shared" si="3"/>
        <v>0</v>
      </c>
      <c r="T32" s="53">
        <f t="shared" si="0"/>
        <v>150000</v>
      </c>
      <c r="U32" s="49">
        <f t="shared" si="4"/>
        <v>-150000</v>
      </c>
    </row>
    <row r="33" spans="1:22" ht="15">
      <c r="A33" s="4" t="s">
        <v>50</v>
      </c>
      <c r="B33" s="31">
        <v>354000</v>
      </c>
      <c r="C33" s="36">
        <v>193000</v>
      </c>
      <c r="D33" s="7"/>
      <c r="E33" s="19"/>
      <c r="F33" s="24"/>
      <c r="G33" s="13">
        <f>45000+228000</f>
        <v>273000</v>
      </c>
      <c r="H33" s="7"/>
      <c r="I33" s="19"/>
      <c r="J33" s="12"/>
      <c r="K33" s="13">
        <v>100000</v>
      </c>
      <c r="L33" s="7">
        <v>-81000</v>
      </c>
      <c r="M33" s="19">
        <f>3000+27000</f>
        <v>30000</v>
      </c>
      <c r="N33" s="31">
        <f t="shared" si="1"/>
        <v>273000</v>
      </c>
      <c r="O33" s="36">
        <f t="shared" si="2"/>
        <v>596000</v>
      </c>
      <c r="P33" s="45">
        <v>205000</v>
      </c>
      <c r="Q33" s="41">
        <v>1237000</v>
      </c>
      <c r="S33" s="52">
        <f t="shared" si="3"/>
        <v>-68000</v>
      </c>
      <c r="T33" s="53">
        <f t="shared" si="0"/>
        <v>641000</v>
      </c>
      <c r="U33" s="49">
        <f t="shared" si="4"/>
        <v>-709000</v>
      </c>
      <c r="V33" s="89"/>
    </row>
    <row r="34" spans="1:21" ht="15">
      <c r="A34" s="4" t="s">
        <v>49</v>
      </c>
      <c r="B34" s="31"/>
      <c r="C34" s="36">
        <v>55000</v>
      </c>
      <c r="D34" s="7"/>
      <c r="E34" s="19"/>
      <c r="F34" s="24"/>
      <c r="G34" s="13"/>
      <c r="H34" s="7"/>
      <c r="I34" s="19"/>
      <c r="J34" s="12"/>
      <c r="K34" s="13"/>
      <c r="L34" s="7"/>
      <c r="M34" s="19"/>
      <c r="N34" s="31">
        <f t="shared" si="1"/>
        <v>0</v>
      </c>
      <c r="O34" s="36">
        <f t="shared" si="2"/>
        <v>55000</v>
      </c>
      <c r="Q34" s="41">
        <v>30000</v>
      </c>
      <c r="S34" s="52">
        <f t="shared" si="3"/>
        <v>0</v>
      </c>
      <c r="T34" s="53">
        <f t="shared" si="0"/>
        <v>-25000</v>
      </c>
      <c r="U34" s="49">
        <f t="shared" si="4"/>
        <v>25000</v>
      </c>
    </row>
    <row r="35" spans="1:21" ht="15">
      <c r="A35" s="4" t="s">
        <v>48</v>
      </c>
      <c r="B35" s="31">
        <v>20000</v>
      </c>
      <c r="C35" s="36">
        <v>1030000</v>
      </c>
      <c r="D35" s="7"/>
      <c r="E35" s="19"/>
      <c r="F35" s="24"/>
      <c r="G35" s="13"/>
      <c r="H35" s="7"/>
      <c r="I35" s="19"/>
      <c r="J35" s="12"/>
      <c r="K35" s="13"/>
      <c r="L35" s="7"/>
      <c r="M35" s="19">
        <v>401000</v>
      </c>
      <c r="N35" s="31">
        <f t="shared" si="1"/>
        <v>20000</v>
      </c>
      <c r="O35" s="36">
        <f t="shared" si="2"/>
        <v>1431000</v>
      </c>
      <c r="P35" s="45">
        <v>20000</v>
      </c>
      <c r="Q35" s="41">
        <v>1820000</v>
      </c>
      <c r="S35" s="52">
        <f t="shared" si="3"/>
        <v>0</v>
      </c>
      <c r="T35" s="53">
        <f t="shared" si="0"/>
        <v>389000</v>
      </c>
      <c r="U35" s="49">
        <f t="shared" si="4"/>
        <v>-389000</v>
      </c>
    </row>
    <row r="36" spans="1:21" ht="15">
      <c r="A36" s="4" t="s">
        <v>43</v>
      </c>
      <c r="B36" s="31"/>
      <c r="C36" s="36"/>
      <c r="D36" s="7"/>
      <c r="E36" s="19"/>
      <c r="F36" s="24"/>
      <c r="G36" s="13"/>
      <c r="H36" s="7"/>
      <c r="I36" s="19"/>
      <c r="J36" s="12"/>
      <c r="K36" s="13"/>
      <c r="L36" s="7"/>
      <c r="M36" s="19">
        <v>12000</v>
      </c>
      <c r="N36" s="31">
        <f t="shared" si="1"/>
        <v>0</v>
      </c>
      <c r="O36" s="36">
        <f t="shared" si="2"/>
        <v>12000</v>
      </c>
      <c r="S36" s="52">
        <f t="shared" si="3"/>
        <v>0</v>
      </c>
      <c r="T36" s="53">
        <f t="shared" si="0"/>
        <v>-12000</v>
      </c>
      <c r="U36" s="49">
        <f t="shared" si="4"/>
        <v>12000</v>
      </c>
    </row>
    <row r="37" spans="1:21" ht="15">
      <c r="A37" s="4" t="s">
        <v>54</v>
      </c>
      <c r="B37" s="31">
        <v>200000</v>
      </c>
      <c r="C37" s="36">
        <v>70000</v>
      </c>
      <c r="D37" s="7"/>
      <c r="E37" s="19"/>
      <c r="F37" s="24"/>
      <c r="G37" s="13"/>
      <c r="H37" s="7"/>
      <c r="I37" s="19"/>
      <c r="J37" s="12"/>
      <c r="K37" s="13"/>
      <c r="L37" s="7"/>
      <c r="M37" s="19"/>
      <c r="N37" s="31">
        <f t="shared" si="1"/>
        <v>200000</v>
      </c>
      <c r="O37" s="36">
        <f t="shared" si="2"/>
        <v>70000</v>
      </c>
      <c r="P37" s="45">
        <v>200000</v>
      </c>
      <c r="Q37" s="41">
        <v>100000</v>
      </c>
      <c r="S37" s="52">
        <f t="shared" si="3"/>
        <v>0</v>
      </c>
      <c r="T37" s="53">
        <f t="shared" si="0"/>
        <v>30000</v>
      </c>
      <c r="U37" s="49">
        <f t="shared" si="4"/>
        <v>-30000</v>
      </c>
    </row>
    <row r="38" spans="1:21" ht="15">
      <c r="A38" s="4" t="s">
        <v>55</v>
      </c>
      <c r="B38" s="31"/>
      <c r="C38" s="36">
        <v>105000</v>
      </c>
      <c r="D38" s="7"/>
      <c r="E38" s="19"/>
      <c r="F38" s="24"/>
      <c r="G38" s="13"/>
      <c r="H38" s="7"/>
      <c r="I38" s="19"/>
      <c r="J38" s="12"/>
      <c r="K38" s="13"/>
      <c r="L38" s="7"/>
      <c r="M38" s="19">
        <v>20000</v>
      </c>
      <c r="N38" s="31">
        <f t="shared" si="1"/>
        <v>0</v>
      </c>
      <c r="O38" s="36">
        <f t="shared" si="2"/>
        <v>125000</v>
      </c>
      <c r="Q38" s="41">
        <v>500000</v>
      </c>
      <c r="S38" s="52">
        <f t="shared" si="3"/>
        <v>0</v>
      </c>
      <c r="T38" s="53">
        <f t="shared" si="0"/>
        <v>375000</v>
      </c>
      <c r="U38" s="49">
        <f t="shared" si="4"/>
        <v>-375000</v>
      </c>
    </row>
    <row r="39" spans="1:21" ht="15">
      <c r="A39" s="4" t="s">
        <v>56</v>
      </c>
      <c r="B39" s="31">
        <v>10000</v>
      </c>
      <c r="C39" s="36">
        <v>1236000</v>
      </c>
      <c r="D39" s="7"/>
      <c r="E39" s="19"/>
      <c r="F39" s="24"/>
      <c r="G39" s="13"/>
      <c r="H39" s="7"/>
      <c r="I39" s="19"/>
      <c r="J39" s="12"/>
      <c r="K39" s="13"/>
      <c r="L39" s="7"/>
      <c r="M39" s="19">
        <v>10000</v>
      </c>
      <c r="N39" s="31">
        <f t="shared" si="1"/>
        <v>10000</v>
      </c>
      <c r="O39" s="36">
        <f t="shared" si="2"/>
        <v>1246000</v>
      </c>
      <c r="P39" s="45">
        <v>10000</v>
      </c>
      <c r="Q39" s="41">
        <v>780000</v>
      </c>
      <c r="S39" s="52">
        <f t="shared" si="3"/>
        <v>0</v>
      </c>
      <c r="T39" s="53">
        <f t="shared" si="0"/>
        <v>-466000</v>
      </c>
      <c r="U39" s="49">
        <f t="shared" si="4"/>
        <v>466000</v>
      </c>
    </row>
    <row r="40" spans="1:21" ht="15">
      <c r="A40" s="4" t="s">
        <v>30</v>
      </c>
      <c r="B40" s="31"/>
      <c r="C40" s="36"/>
      <c r="D40" s="7"/>
      <c r="E40" s="19"/>
      <c r="F40" s="24"/>
      <c r="G40" s="13"/>
      <c r="H40" s="7"/>
      <c r="I40" s="19"/>
      <c r="J40" s="12"/>
      <c r="K40" s="13">
        <v>1000</v>
      </c>
      <c r="L40" s="7"/>
      <c r="M40" s="19"/>
      <c r="N40" s="31">
        <f t="shared" si="1"/>
        <v>0</v>
      </c>
      <c r="O40" s="36">
        <f t="shared" si="2"/>
        <v>1000</v>
      </c>
      <c r="Q40" s="41">
        <v>1000</v>
      </c>
      <c r="S40" s="52">
        <f t="shared" si="3"/>
        <v>0</v>
      </c>
      <c r="T40" s="53">
        <f t="shared" si="0"/>
        <v>0</v>
      </c>
      <c r="U40" s="49">
        <f t="shared" si="4"/>
        <v>0</v>
      </c>
    </row>
    <row r="41" spans="1:21" ht="15">
      <c r="A41" s="4" t="s">
        <v>57</v>
      </c>
      <c r="B41" s="31"/>
      <c r="C41" s="36">
        <v>170000</v>
      </c>
      <c r="D41" s="7"/>
      <c r="E41" s="19"/>
      <c r="F41" s="24"/>
      <c r="G41" s="13">
        <v>30000</v>
      </c>
      <c r="H41" s="7"/>
      <c r="I41" s="19"/>
      <c r="J41" s="12"/>
      <c r="K41" s="13"/>
      <c r="L41" s="7"/>
      <c r="M41" s="19">
        <f>-19000+21000</f>
        <v>2000</v>
      </c>
      <c r="N41" s="31">
        <f t="shared" si="1"/>
        <v>0</v>
      </c>
      <c r="O41" s="36">
        <f t="shared" si="2"/>
        <v>202000</v>
      </c>
      <c r="Q41" s="41">
        <v>130000</v>
      </c>
      <c r="S41" s="52">
        <f t="shared" si="3"/>
        <v>0</v>
      </c>
      <c r="T41" s="53">
        <f t="shared" si="0"/>
        <v>-72000</v>
      </c>
      <c r="U41" s="49">
        <f t="shared" si="4"/>
        <v>72000</v>
      </c>
    </row>
    <row r="42" spans="1:21" ht="15">
      <c r="A42" s="4" t="s">
        <v>18</v>
      </c>
      <c r="B42" s="31"/>
      <c r="C42" s="36">
        <v>1540000</v>
      </c>
      <c r="D42" s="7"/>
      <c r="E42" s="19"/>
      <c r="F42" s="24"/>
      <c r="G42" s="13"/>
      <c r="H42" s="7"/>
      <c r="I42" s="19"/>
      <c r="J42" s="12"/>
      <c r="K42" s="13"/>
      <c r="L42" s="7"/>
      <c r="M42" s="19">
        <v>25000</v>
      </c>
      <c r="N42" s="31">
        <f t="shared" si="1"/>
        <v>0</v>
      </c>
      <c r="O42" s="36">
        <f t="shared" si="2"/>
        <v>1565000</v>
      </c>
      <c r="Q42" s="41">
        <v>1589000</v>
      </c>
      <c r="S42" s="52">
        <f t="shared" si="3"/>
        <v>0</v>
      </c>
      <c r="T42" s="53">
        <f t="shared" si="0"/>
        <v>24000</v>
      </c>
      <c r="U42" s="49">
        <f t="shared" si="4"/>
        <v>-24000</v>
      </c>
    </row>
    <row r="43" spans="1:21" ht="15">
      <c r="A43" s="4" t="s">
        <v>44</v>
      </c>
      <c r="B43" s="31"/>
      <c r="C43" s="36"/>
      <c r="D43" s="7"/>
      <c r="E43" s="19"/>
      <c r="F43" s="24"/>
      <c r="G43" s="13"/>
      <c r="H43" s="7"/>
      <c r="I43" s="19"/>
      <c r="J43" s="12"/>
      <c r="K43" s="13"/>
      <c r="L43" s="7"/>
      <c r="M43" s="19">
        <v>63000</v>
      </c>
      <c r="N43" s="31">
        <f t="shared" si="1"/>
        <v>0</v>
      </c>
      <c r="O43" s="36">
        <f t="shared" si="2"/>
        <v>63000</v>
      </c>
      <c r="S43" s="52">
        <f t="shared" si="3"/>
        <v>0</v>
      </c>
      <c r="T43" s="53">
        <f t="shared" si="0"/>
        <v>-63000</v>
      </c>
      <c r="U43" s="49">
        <f t="shared" si="4"/>
        <v>63000</v>
      </c>
    </row>
    <row r="44" spans="1:21" ht="15">
      <c r="A44" s="4" t="s">
        <v>45</v>
      </c>
      <c r="B44" s="31">
        <v>260000</v>
      </c>
      <c r="C44" s="36">
        <v>3700000</v>
      </c>
      <c r="D44" s="7"/>
      <c r="E44" s="19"/>
      <c r="F44" s="24"/>
      <c r="G44" s="13">
        <v>480000</v>
      </c>
      <c r="H44" s="7"/>
      <c r="I44" s="19"/>
      <c r="J44" s="12"/>
      <c r="K44" s="13">
        <v>99000</v>
      </c>
      <c r="L44" s="7">
        <v>10000</v>
      </c>
      <c r="M44" s="19">
        <v>80000</v>
      </c>
      <c r="N44" s="31">
        <f t="shared" si="1"/>
        <v>270000</v>
      </c>
      <c r="O44" s="36">
        <f t="shared" si="2"/>
        <v>4359000</v>
      </c>
      <c r="P44" s="45">
        <v>150000</v>
      </c>
      <c r="Q44" s="41">
        <v>4400050</v>
      </c>
      <c r="S44" s="52">
        <f t="shared" si="3"/>
        <v>-120000</v>
      </c>
      <c r="T44" s="53">
        <f t="shared" si="0"/>
        <v>41050</v>
      </c>
      <c r="U44" s="49">
        <f t="shared" si="4"/>
        <v>-161050</v>
      </c>
    </row>
    <row r="45" spans="1:21" ht="15">
      <c r="A45" s="4" t="s">
        <v>19</v>
      </c>
      <c r="B45" s="31">
        <v>110000</v>
      </c>
      <c r="C45" s="36"/>
      <c r="D45" s="7"/>
      <c r="E45" s="19"/>
      <c r="F45" s="24"/>
      <c r="G45" s="13"/>
      <c r="H45" s="7">
        <v>340000</v>
      </c>
      <c r="I45" s="19"/>
      <c r="J45" s="12"/>
      <c r="K45" s="13"/>
      <c r="L45" s="7">
        <v>-340000</v>
      </c>
      <c r="M45" s="19"/>
      <c r="N45" s="31">
        <f t="shared" si="1"/>
        <v>110000</v>
      </c>
      <c r="O45" s="36">
        <f t="shared" si="2"/>
        <v>0</v>
      </c>
      <c r="P45" s="45">
        <v>110000</v>
      </c>
      <c r="S45" s="52">
        <f t="shared" si="3"/>
        <v>0</v>
      </c>
      <c r="T45" s="53">
        <f t="shared" si="0"/>
        <v>0</v>
      </c>
      <c r="U45" s="49">
        <f t="shared" si="4"/>
        <v>0</v>
      </c>
    </row>
    <row r="46" spans="1:21" ht="15">
      <c r="A46" s="4" t="s">
        <v>20</v>
      </c>
      <c r="B46" s="31">
        <v>50000</v>
      </c>
      <c r="C46" s="36">
        <v>60000</v>
      </c>
      <c r="D46" s="7"/>
      <c r="E46" s="19"/>
      <c r="F46" s="24"/>
      <c r="G46" s="13"/>
      <c r="H46" s="7"/>
      <c r="I46" s="19"/>
      <c r="J46" s="12"/>
      <c r="K46" s="13"/>
      <c r="L46" s="7"/>
      <c r="M46" s="19"/>
      <c r="N46" s="31">
        <f t="shared" si="1"/>
        <v>50000</v>
      </c>
      <c r="O46" s="36">
        <f t="shared" si="2"/>
        <v>60000</v>
      </c>
      <c r="P46" s="45">
        <v>10000</v>
      </c>
      <c r="Q46" s="41">
        <v>45000</v>
      </c>
      <c r="S46" s="52">
        <f t="shared" si="3"/>
        <v>-40000</v>
      </c>
      <c r="T46" s="53">
        <f t="shared" si="0"/>
        <v>-15000</v>
      </c>
      <c r="U46" s="49">
        <f t="shared" si="4"/>
        <v>-25000</v>
      </c>
    </row>
    <row r="47" spans="1:21" ht="15">
      <c r="A47" s="4" t="s">
        <v>21</v>
      </c>
      <c r="B47" s="31"/>
      <c r="C47" s="36">
        <v>200000</v>
      </c>
      <c r="D47" s="7"/>
      <c r="E47" s="19"/>
      <c r="F47" s="24"/>
      <c r="G47" s="13"/>
      <c r="H47" s="7"/>
      <c r="I47" s="19">
        <v>450000</v>
      </c>
      <c r="J47" s="12"/>
      <c r="K47" s="13"/>
      <c r="L47" s="7"/>
      <c r="M47" s="19"/>
      <c r="N47" s="31">
        <f t="shared" si="1"/>
        <v>0</v>
      </c>
      <c r="O47" s="36">
        <f t="shared" si="2"/>
        <v>650000</v>
      </c>
      <c r="Q47" s="41">
        <v>250000</v>
      </c>
      <c r="S47" s="52">
        <f t="shared" si="3"/>
        <v>0</v>
      </c>
      <c r="T47" s="53">
        <f t="shared" si="0"/>
        <v>-400000</v>
      </c>
      <c r="U47" s="49">
        <f t="shared" si="4"/>
        <v>400000</v>
      </c>
    </row>
    <row r="48" spans="1:21" ht="15">
      <c r="A48" s="4" t="s">
        <v>22</v>
      </c>
      <c r="B48" s="31"/>
      <c r="C48" s="36">
        <v>100000</v>
      </c>
      <c r="D48" s="7"/>
      <c r="E48" s="19"/>
      <c r="F48" s="24"/>
      <c r="G48" s="13"/>
      <c r="H48" s="7"/>
      <c r="I48" s="19"/>
      <c r="J48" s="12"/>
      <c r="K48" s="13"/>
      <c r="L48" s="7"/>
      <c r="M48" s="19"/>
      <c r="N48" s="31">
        <f t="shared" si="1"/>
        <v>0</v>
      </c>
      <c r="O48" s="36">
        <f t="shared" si="2"/>
        <v>100000</v>
      </c>
      <c r="Q48" s="41">
        <v>90000</v>
      </c>
      <c r="S48" s="52">
        <f t="shared" si="3"/>
        <v>0</v>
      </c>
      <c r="T48" s="53">
        <f t="shared" si="0"/>
        <v>-10000</v>
      </c>
      <c r="U48" s="49">
        <f t="shared" si="4"/>
        <v>10000</v>
      </c>
    </row>
    <row r="49" spans="1:21" ht="15">
      <c r="A49" s="4" t="s">
        <v>23</v>
      </c>
      <c r="B49" s="31">
        <v>237700</v>
      </c>
      <c r="C49" s="36">
        <v>2400000</v>
      </c>
      <c r="D49" s="7">
        <v>-143000</v>
      </c>
      <c r="E49" s="19"/>
      <c r="F49" s="24"/>
      <c r="G49" s="13">
        <v>11000</v>
      </c>
      <c r="H49" s="7">
        <v>110000</v>
      </c>
      <c r="I49" s="19"/>
      <c r="J49" s="12">
        <v>203000</v>
      </c>
      <c r="K49" s="13"/>
      <c r="L49" s="7">
        <v>293000</v>
      </c>
      <c r="M49" s="19"/>
      <c r="N49" s="31">
        <f t="shared" si="1"/>
        <v>700700</v>
      </c>
      <c r="O49" s="36">
        <f t="shared" si="2"/>
        <v>2411000</v>
      </c>
      <c r="P49" s="45">
        <v>-334950</v>
      </c>
      <c r="Q49" s="41">
        <v>2143000</v>
      </c>
      <c r="S49" s="52">
        <f t="shared" si="3"/>
        <v>-1035650</v>
      </c>
      <c r="T49" s="53">
        <f t="shared" si="0"/>
        <v>-268000</v>
      </c>
      <c r="U49" s="49">
        <f t="shared" si="4"/>
        <v>-767650</v>
      </c>
    </row>
    <row r="50" spans="1:21" ht="15">
      <c r="A50" s="4" t="s">
        <v>31</v>
      </c>
      <c r="B50" s="31"/>
      <c r="C50" s="36">
        <v>310000</v>
      </c>
      <c r="D50" s="7"/>
      <c r="E50" s="19"/>
      <c r="G50" s="25">
        <v>-210000</v>
      </c>
      <c r="H50" s="7"/>
      <c r="I50" s="19"/>
      <c r="J50" s="12"/>
      <c r="K50" s="13"/>
      <c r="L50" s="7"/>
      <c r="M50" s="19"/>
      <c r="N50" s="31">
        <f t="shared" si="1"/>
        <v>0</v>
      </c>
      <c r="O50" s="36">
        <f t="shared" si="2"/>
        <v>100000</v>
      </c>
      <c r="Q50" s="41">
        <v>400000</v>
      </c>
      <c r="S50" s="52">
        <f t="shared" si="3"/>
        <v>0</v>
      </c>
      <c r="T50" s="53">
        <f t="shared" si="0"/>
        <v>300000</v>
      </c>
      <c r="U50" s="49">
        <f t="shared" si="4"/>
        <v>-300000</v>
      </c>
    </row>
    <row r="51" spans="1:20" ht="15">
      <c r="A51" s="5" t="s">
        <v>24</v>
      </c>
      <c r="B51" s="32">
        <f>SUM(B4:B49)</f>
        <v>19411254</v>
      </c>
      <c r="C51" s="37">
        <f aca="true" t="shared" si="5" ref="C51:O51">SUM(C4:C50)</f>
        <v>19411254</v>
      </c>
      <c r="D51" s="9">
        <f t="shared" si="5"/>
        <v>0</v>
      </c>
      <c r="E51" s="21">
        <f t="shared" si="5"/>
        <v>0</v>
      </c>
      <c r="F51" s="14">
        <f t="shared" si="5"/>
        <v>2160000</v>
      </c>
      <c r="G51" s="15">
        <f t="shared" si="5"/>
        <v>2160000</v>
      </c>
      <c r="H51" s="9">
        <f t="shared" si="5"/>
        <v>900000</v>
      </c>
      <c r="I51" s="21">
        <f t="shared" si="5"/>
        <v>900000</v>
      </c>
      <c r="J51" s="14">
        <f t="shared" si="5"/>
        <v>313000</v>
      </c>
      <c r="K51" s="15">
        <f t="shared" si="5"/>
        <v>313000</v>
      </c>
      <c r="L51" s="9">
        <f t="shared" si="5"/>
        <v>856000</v>
      </c>
      <c r="M51" s="21">
        <f t="shared" si="5"/>
        <v>854000</v>
      </c>
      <c r="N51" s="32">
        <f>SUM(N4:N50)</f>
        <v>23640254</v>
      </c>
      <c r="O51" s="37">
        <f t="shared" si="5"/>
        <v>23638254</v>
      </c>
      <c r="P51" s="46">
        <f>SUM(P4:P50)</f>
        <v>19132050</v>
      </c>
      <c r="Q51" s="42">
        <f>SUM(Q4:Q50)</f>
        <v>19132050</v>
      </c>
      <c r="S51" s="54">
        <f>SUM(S4:S50)</f>
        <v>-4508204</v>
      </c>
      <c r="T51" s="55">
        <f>SUM(T4:T50)</f>
        <v>-4506204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Mojžiš</dc:creator>
  <cp:keywords/>
  <dc:description/>
  <cp:lastModifiedBy>Miloš Mojžiš</cp:lastModifiedBy>
  <dcterms:created xsi:type="dcterms:W3CDTF">2011-11-15T11:26:28Z</dcterms:created>
  <dcterms:modified xsi:type="dcterms:W3CDTF">2012-12-18T12:14:13Z</dcterms:modified>
  <cp:category/>
  <cp:version/>
  <cp:contentType/>
  <cp:contentStatus/>
</cp:coreProperties>
</file>